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stupy" sheetId="1" state="visible" r:id="rId3"/>
    <sheet name="Mesačný plá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<sst xmlns="http://schemas.openxmlformats.org/spreadsheetml/2006/main" count="58" uniqueCount="58">
  <si>
    <t xml:space="preserve">FINANČNÝ PLÁN</t>
  </si>
  <si>
    <t xml:space="preserve">Vyplňte zelené bunky. Ostatné sa prepočítajú.</t>
  </si>
  <si>
    <t xml:space="preserve">POČIATOČNÁ INVESTÍCIA</t>
  </si>
  <si>
    <t xml:space="preserve">Ako používať</t>
  </si>
  <si>
    <t xml:space="preserve">Vybavenie a technika</t>
  </si>
  <si>
    <t xml:space="preserve">1. Prepíšte ukážkové čísla vlastnými.</t>
  </si>
  <si>
    <t xml:space="preserve">Rekonštrukcia priestorov</t>
  </si>
  <si>
    <t xml:space="preserve">2. V liste Mesačný plán zadajte očakávaný počet zákazníkov denne.</t>
  </si>
  <si>
    <t xml:space="preserve">Prvé zásoby</t>
  </si>
  <si>
    <t xml:space="preserve">3. Keď je kumulatívny cash flow kladný, investícia sa vrátila.</t>
  </si>
  <si>
    <t xml:space="preserve">Marketing pred otvorením</t>
  </si>
  <si>
    <t xml:space="preserve">Ukážkové čísla zodpovedajú vypracovanému vzoru pre kaviareň.</t>
  </si>
  <si>
    <t xml:space="preserve">Ostatné (poplatky, kaucia)</t>
  </si>
  <si>
    <t xml:space="preserve">Rezerva na prvé mesiace</t>
  </si>
  <si>
    <t xml:space="preserve">ZDROJE FINANCOVANIA</t>
  </si>
  <si>
    <t xml:space="preserve">Vlastné zdroje</t>
  </si>
  <si>
    <t xml:space="preserve">Úver</t>
  </si>
  <si>
    <t xml:space="preserve">Dotácia</t>
  </si>
  <si>
    <t xml:space="preserve">PREDAJ</t>
  </si>
  <si>
    <t xml:space="preserve">Priemerný nákup</t>
  </si>
  <si>
    <t xml:space="preserve">Predajné dni v mesiaci</t>
  </si>
  <si>
    <t xml:space="preserve">Suroviny v % z tržieb</t>
  </si>
  <si>
    <t xml:space="preserve">FIXNÉ NÁKLADY MESAČNE</t>
  </si>
  <si>
    <t xml:space="preserve">Nájom a služby</t>
  </si>
  <si>
    <t xml:space="preserve">Mzdy vrátane odvodov</t>
  </si>
  <si>
    <t xml:space="preserve">Energie</t>
  </si>
  <si>
    <t xml:space="preserve">Splátka úveru</t>
  </si>
  <si>
    <t xml:space="preserve">Marketing a ostatné</t>
  </si>
  <si>
    <t xml:space="preserve">VÝSLEDKY</t>
  </si>
  <si>
    <t xml:space="preserve">Investícia bez rezervy</t>
  </si>
  <si>
    <t xml:space="preserve">Zdroje spolu</t>
  </si>
  <si>
    <t xml:space="preserve">Rezerva (zdroje mínus investícia)</t>
  </si>
  <si>
    <t xml:space="preserve">Fixné náklady mesačne</t>
  </si>
  <si>
    <t xml:space="preserve">Príspevok z 1 zákazníka</t>
  </si>
  <si>
    <t xml:space="preserve">Bod zvratu (zákazníkov denne)</t>
  </si>
  <si>
    <t xml:space="preserve">MESAČNÝ PLÁN A CASH FLOW</t>
  </si>
  <si>
    <t xml:space="preserve">Prvý rok prevádzky</t>
  </si>
  <si>
    <t xml:space="preserve">Položka</t>
  </si>
  <si>
    <t xml:space="preserve">1. mes.</t>
  </si>
  <si>
    <t xml:space="preserve">2. mes.</t>
  </si>
  <si>
    <t xml:space="preserve">3. mes.</t>
  </si>
  <si>
    <t xml:space="preserve">4. mes.</t>
  </si>
  <si>
    <t xml:space="preserve">5. mes.</t>
  </si>
  <si>
    <t xml:space="preserve">6. mes.</t>
  </si>
  <si>
    <t xml:space="preserve">7. mes.</t>
  </si>
  <si>
    <t xml:space="preserve">8. mes.</t>
  </si>
  <si>
    <t xml:space="preserve">9. mes.</t>
  </si>
  <si>
    <t xml:space="preserve">10. mes.</t>
  </si>
  <si>
    <t xml:space="preserve">11. mes.</t>
  </si>
  <si>
    <t xml:space="preserve">12. mes.</t>
  </si>
  <si>
    <t xml:space="preserve">Spolu</t>
  </si>
  <si>
    <t xml:space="preserve">Zákazníkov denne</t>
  </si>
  <si>
    <t xml:space="preserve">Tržby</t>
  </si>
  <si>
    <t xml:space="preserve">Suroviny</t>
  </si>
  <si>
    <t xml:space="preserve">Fixné náklady</t>
  </si>
  <si>
    <t xml:space="preserve">Zisk / strata</t>
  </si>
  <si>
    <t xml:space="preserve">Kumulatívny cash flow</t>
  </si>
  <si>
    <t xml:space="preserve">Kumulatívny cash flow začína rezervou z listu Vstupy. Záporné číslo znamená, že potrebujete ďalšie peniaze.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</si>
</sst>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"/>
    <numFmt numFmtId="166" formatCode="#,##0.00&quot; €&quot;"/>
    <numFmt numFmtId="167" formatCode="0"/>
    <numFmt numFmtId="168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3B937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63B937"/>
      <name val="Arial"/>
      <family val="0"/>
      <charset val="1"/>
    </font>
    <font>
      <b val="true"/>
      <sz val="8"/>
      <color rgb="FF777777"/>
      <name val="Arial"/>
      <family val="0"/>
      <charset val="1"/>
    </font>
    <font>
      <sz val="9"/>
      <color rgb="FF333333"/>
      <name val="Arial"/>
      <family val="0"/>
      <charset val="1"/>
    </font>
    <font>
      <sz val="8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1F8EC"/>
        <bgColor rgb="FFFFFFFF"/>
      </patternFill>
    </fill>
    <fill>
      <patternFill patternType="solid">
        <fgColor rgb="FF63B937"/>
        <bgColor rgb="FF3399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63B937"/>
      </bottom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8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8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8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0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0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7" fontId="10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0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1F8E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3B937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Zisk / strata po mesiacoch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63b937"/>
            </a:solidFill>
            <a:ln w="0">
              <a:solidFill>
                <a:srgbClr val="63b937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'Mesačný plán'!$B$4:$M$4</c:f>
              <c:strCache>
                <c:ptCount val="12"/>
                <c:pt idx="0">
                  <c:v>1. mes.</c:v>
                </c:pt>
                <c:pt idx="1">
                  <c:v>2. mes.</c:v>
                </c:pt>
                <c:pt idx="2">
                  <c:v>3. mes.</c:v>
                </c:pt>
                <c:pt idx="3">
                  <c:v>4. mes.</c:v>
                </c:pt>
                <c:pt idx="4">
                  <c:v>5. mes.</c:v>
                </c:pt>
                <c:pt idx="5">
                  <c:v>6. mes.</c:v>
                </c:pt>
                <c:pt idx="6">
                  <c:v>7. mes.</c:v>
                </c:pt>
                <c:pt idx="7">
                  <c:v>8. mes.</c:v>
                </c:pt>
                <c:pt idx="8">
                  <c:v>9. mes.</c:v>
                </c:pt>
                <c:pt idx="9">
                  <c:v>10. mes.</c:v>
                </c:pt>
                <c:pt idx="10">
                  <c:v>11. mes.</c:v>
                </c:pt>
                <c:pt idx="11">
                  <c:v>12. mes.</c:v>
                </c:pt>
              </c:strCache>
            </c:strRef>
          </c:cat>
          <c:val>
            <c:numRef>
              <c:f>'Mesačný plán'!$B$9:$M$9</c:f>
              <c:numCache>
                <c:formatCode>#,##0" €"</c:formatCode>
                <c:ptCount val="12"/>
                <c:pt idx="0">
                  <c:v>-3621.12</c:v>
                </c:pt>
                <c:pt idx="1">
                  <c:v>-1976.88</c:v>
                </c:pt>
                <c:pt idx="2">
                  <c:v>-332.639999999999</c:v>
                </c:pt>
                <c:pt idx="3">
                  <c:v>215.439999999999</c:v>
                </c:pt>
                <c:pt idx="4">
                  <c:v>763.52</c:v>
                </c:pt>
                <c:pt idx="5">
                  <c:v>763.52</c:v>
                </c:pt>
                <c:pt idx="6">
                  <c:v>763.52</c:v>
                </c:pt>
                <c:pt idx="7">
                  <c:v>763.52</c:v>
                </c:pt>
                <c:pt idx="8">
                  <c:v>763.52</c:v>
                </c:pt>
                <c:pt idx="9">
                  <c:v>1311.6</c:v>
                </c:pt>
                <c:pt idx="10">
                  <c:v>1311.6</c:v>
                </c:pt>
                <c:pt idx="11">
                  <c:v>1859.68</c:v>
                </c:pt>
              </c:numCache>
            </c:numRef>
          </c:val>
        </c:ser>
        <c:gapWidth val="150"/>
        <c:overlap val="0"/>
        <c:axId val="92810079"/>
        <c:axId val="93370128"/>
      </c:barChart>
      <c:catAx>
        <c:axId val="9281007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370128"/>
        <c:crosses val="autoZero"/>
        <c:auto val="1"/>
        <c:lblAlgn val="ctr"/>
        <c:lblOffset val="100"/>
        <c:noMultiLvlLbl val="0"/>
      </c:catAx>
      <c:valAx>
        <c:axId val="9337012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81007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1275480</xdr:colOff>
      <xdr:row>1</xdr:row>
      <xdr:rowOff>18360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75480" cy="323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10</xdr:col>
      <xdr:colOff>462960</xdr:colOff>
      <xdr:row>26</xdr:row>
      <xdr:rowOff>42840</xdr:rowOff>
    </xdr:to>
    <xdr:graphicFrame>
      <xdr:nvGraphicFramePr>
        <xdr:cNvPr id="1" name="Chart 1"/>
        <xdr:cNvGraphicFramePr/>
      </xdr:nvGraphicFramePr>
      <xdr:xfrm>
        <a:off x="0" y="2590920"/>
        <a:ext cx="8639280" cy="25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1275480</xdr:colOff>
      <xdr:row>1</xdr:row>
      <xdr:rowOff>18360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0" y="0"/>
          <a:ext cx="1275480" cy="323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16"/>
    <col collapsed="false" customWidth="true" hidden="false" outlineLevel="0" max="3" min="3" style="1" width="4"/>
    <col collapsed="false" customWidth="true" hidden="false" outlineLevel="0" max="4" min="4" style="1" width="46"/>
  </cols>
  <sheetData>
    <row r="1" customFormat="false" ht="24" hidden="false" customHeight="true" outlineLevel="0" collapsed="false">
      <c r="D1" s="2" t="s">
        <v>0</v>
      </c>
    </row>
    <row r="2" customFormat="false" ht="15" hidden="false" customHeight="false" outlineLevel="0" collapsed="false">
      <c r="D2" s="3" t="s">
        <v>1</v>
      </c>
    </row>
    <row r="4" customFormat="false" ht="15" hidden="false" customHeight="true" outlineLevel="0" collapsed="false">
      <c r="A4" s="4" t="s">
        <v>2</v>
      </c>
      <c r="B4" s="4"/>
      <c r="D4" s="5" t="s">
        <v>3</v>
      </c>
    </row>
    <row r="5" customFormat="false" ht="15" hidden="false" customHeight="false" outlineLevel="0" collapsed="false">
      <c r="A5" s="6" t="s">
        <v>4</v>
      </c>
      <c r="B5" s="7" t="n">
        <v>14000</v>
      </c>
      <c r="D5" s="8" t="s">
        <v>5</v>
      </c>
    </row>
    <row r="6" customFormat="false" ht="19.4" hidden="false" customHeight="false" outlineLevel="0" collapsed="false">
      <c r="A6" s="6" t="s">
        <v>6</v>
      </c>
      <c r="B6" s="7" t="n">
        <v>12000</v>
      </c>
      <c r="D6" s="8" t="s">
        <v>7</v>
      </c>
    </row>
    <row r="7" customFormat="false" ht="15" hidden="false" customHeight="false" outlineLevel="0" collapsed="false">
      <c r="A7" s="6" t="s">
        <v>8</v>
      </c>
      <c r="B7" s="7" t="n">
        <v>2500</v>
      </c>
      <c r="D7" s="8" t="s">
        <v>9</v>
      </c>
    </row>
    <row r="8" customFormat="false" ht="15" hidden="false" customHeight="false" outlineLevel="0" collapsed="false">
      <c r="A8" s="6" t="s">
        <v>10</v>
      </c>
      <c r="B8" s="7" t="n">
        <v>1500</v>
      </c>
      <c r="D8" s="8" t="s">
        <v>11</v>
      </c>
    </row>
    <row r="9" customFormat="false" ht="15" hidden="false" customHeight="false" outlineLevel="0" collapsed="false">
      <c r="A9" s="6" t="s">
        <v>12</v>
      </c>
      <c r="B9" s="7" t="n">
        <v>2000</v>
      </c>
    </row>
    <row r="10" customFormat="false" ht="15" hidden="false" customHeight="false" outlineLevel="0" collapsed="false">
      <c r="A10" s="6" t="s">
        <v>13</v>
      </c>
      <c r="B10" s="7" t="n">
        <v>6000</v>
      </c>
    </row>
    <row r="11" customFormat="false" ht="15" hidden="false" customHeight="true" outlineLevel="0" collapsed="false">
      <c r="A11" s="4" t="s">
        <v>14</v>
      </c>
      <c r="B11" s="4"/>
    </row>
    <row r="12" customFormat="false" ht="15" hidden="false" customHeight="false" outlineLevel="0" collapsed="false">
      <c r="A12" s="6" t="s">
        <v>15</v>
      </c>
      <c r="B12" s="7" t="n">
        <v>18000</v>
      </c>
    </row>
    <row r="13" customFormat="false" ht="15" hidden="false" customHeight="false" outlineLevel="0" collapsed="false">
      <c r="A13" s="6" t="s">
        <v>16</v>
      </c>
      <c r="B13" s="7" t="n">
        <v>20000</v>
      </c>
    </row>
    <row r="14" customFormat="false" ht="15" hidden="false" customHeight="false" outlineLevel="0" collapsed="false">
      <c r="A14" s="6" t="s">
        <v>17</v>
      </c>
      <c r="B14" s="7" t="n">
        <v>0</v>
      </c>
    </row>
    <row r="15" customFormat="false" ht="15" hidden="false" customHeight="true" outlineLevel="0" collapsed="false">
      <c r="A15" s="4" t="s">
        <v>18</v>
      </c>
      <c r="B15" s="4"/>
    </row>
    <row r="16" customFormat="false" ht="15" hidden="false" customHeight="false" outlineLevel="0" collapsed="false">
      <c r="A16" s="6" t="s">
        <v>19</v>
      </c>
      <c r="B16" s="9" t="n">
        <v>6.2</v>
      </c>
    </row>
    <row r="17" customFormat="false" ht="15" hidden="false" customHeight="false" outlineLevel="0" collapsed="false">
      <c r="A17" s="6" t="s">
        <v>20</v>
      </c>
      <c r="B17" s="10" t="n">
        <v>26</v>
      </c>
    </row>
    <row r="18" customFormat="false" ht="15" hidden="false" customHeight="false" outlineLevel="0" collapsed="false">
      <c r="A18" s="6" t="s">
        <v>21</v>
      </c>
      <c r="B18" s="11" t="n">
        <v>0.32</v>
      </c>
    </row>
    <row r="19" customFormat="false" ht="15" hidden="false" customHeight="true" outlineLevel="0" collapsed="false">
      <c r="A19" s="4" t="s">
        <v>22</v>
      </c>
      <c r="B19" s="4"/>
    </row>
    <row r="20" customFormat="false" ht="15" hidden="false" customHeight="false" outlineLevel="0" collapsed="false">
      <c r="A20" s="6" t="s">
        <v>23</v>
      </c>
      <c r="B20" s="7" t="n">
        <v>1400</v>
      </c>
    </row>
    <row r="21" customFormat="false" ht="15" hidden="false" customHeight="false" outlineLevel="0" collapsed="false">
      <c r="A21" s="6" t="s">
        <v>24</v>
      </c>
      <c r="B21" s="7" t="n">
        <v>6300</v>
      </c>
    </row>
    <row r="22" customFormat="false" ht="15" hidden="false" customHeight="false" outlineLevel="0" collapsed="false">
      <c r="A22" s="6" t="s">
        <v>25</v>
      </c>
      <c r="B22" s="7" t="n">
        <v>650</v>
      </c>
    </row>
    <row r="23" customFormat="false" ht="15" hidden="false" customHeight="false" outlineLevel="0" collapsed="false">
      <c r="A23" s="6" t="s">
        <v>26</v>
      </c>
      <c r="B23" s="7" t="n">
        <v>550</v>
      </c>
    </row>
    <row r="24" customFormat="false" ht="15" hidden="false" customHeight="false" outlineLevel="0" collapsed="false">
      <c r="A24" s="6" t="s">
        <v>27</v>
      </c>
      <c r="B24" s="7" t="n">
        <v>750</v>
      </c>
    </row>
    <row r="26" customFormat="false" ht="15" hidden="false" customHeight="true" outlineLevel="0" collapsed="false">
      <c r="A26" s="4" t="s">
        <v>28</v>
      </c>
      <c r="B26" s="4"/>
    </row>
    <row r="27" customFormat="false" ht="15" hidden="false" customHeight="false" outlineLevel="0" collapsed="false">
      <c r="A27" s="12" t="s">
        <v>29</v>
      </c>
      <c r="B27" s="13" t="n">
        <f aca="false">SUM(B5:B9)</f>
        <v>32000</v>
      </c>
    </row>
    <row r="28" customFormat="false" ht="15" hidden="false" customHeight="false" outlineLevel="0" collapsed="false">
      <c r="A28" s="12" t="s">
        <v>30</v>
      </c>
      <c r="B28" s="13" t="n">
        <f aca="false">SUM(B12:B14)</f>
        <v>38000</v>
      </c>
    </row>
    <row r="29" customFormat="false" ht="15" hidden="false" customHeight="false" outlineLevel="0" collapsed="false">
      <c r="A29" s="12" t="s">
        <v>31</v>
      </c>
      <c r="B29" s="13" t="n">
        <f aca="false">B28-B27</f>
        <v>6000</v>
      </c>
    </row>
    <row r="30" customFormat="false" ht="15" hidden="false" customHeight="false" outlineLevel="0" collapsed="false">
      <c r="A30" s="12" t="s">
        <v>32</v>
      </c>
      <c r="B30" s="13" t="n">
        <f aca="false">SUM(B20:B24)</f>
        <v>9650</v>
      </c>
    </row>
    <row r="31" customFormat="false" ht="15" hidden="false" customHeight="false" outlineLevel="0" collapsed="false">
      <c r="A31" s="12" t="s">
        <v>33</v>
      </c>
      <c r="B31" s="14" t="n">
        <f aca="false">B16*(1-B18)</f>
        <v>4.216</v>
      </c>
    </row>
    <row r="32" customFormat="false" ht="15" hidden="false" customHeight="false" outlineLevel="0" collapsed="false">
      <c r="A32" s="12" t="s">
        <v>34</v>
      </c>
      <c r="B32" s="15" t="n">
        <f aca="false">ROUNDUP(B30/(B31*B17),0)</f>
        <v>89</v>
      </c>
    </row>
  </sheetData>
  <mergeCells count="5">
    <mergeCell ref="A4:B4"/>
    <mergeCell ref="A11:B11"/>
    <mergeCell ref="A15:B15"/>
    <mergeCell ref="A19:B19"/>
    <mergeCell ref="A26:B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13" min="2" style="1" width="10"/>
    <col collapsed="false" customWidth="true" hidden="false" outlineLevel="0" max="14" min="14" style="1" width="12"/>
  </cols>
  <sheetData>
    <row r="1" customFormat="false" ht="24" hidden="false" customHeight="true" outlineLevel="0" collapsed="false">
      <c r="D1" s="16" t="s">
        <v>35</v>
      </c>
      <c r="E1" s="16"/>
      <c r="F1" s="16"/>
      <c r="G1" s="16"/>
      <c r="H1" s="16"/>
      <c r="I1" s="16"/>
      <c r="J1" s="16"/>
      <c r="K1" s="16"/>
      <c r="L1" s="16"/>
      <c r="M1" s="16"/>
      <c r="N1" s="16"/>
    </row>
    <row r="2" customFormat="false" ht="15" hidden="false" customHeight="true" outlineLevel="0" collapsed="false">
      <c r="D2" s="17" t="s">
        <v>36</v>
      </c>
      <c r="E2" s="17"/>
      <c r="F2" s="17"/>
      <c r="G2" s="17"/>
      <c r="H2" s="17"/>
      <c r="I2" s="17"/>
      <c r="J2" s="17"/>
      <c r="K2" s="17"/>
      <c r="L2" s="17"/>
      <c r="M2" s="17"/>
      <c r="N2" s="17"/>
    </row>
    <row r="4" customFormat="false" ht="15" hidden="false" customHeight="false" outlineLevel="0" collapsed="false">
      <c r="A4" s="18" t="s">
        <v>37</v>
      </c>
      <c r="B4" s="18" t="s">
        <v>38</v>
      </c>
      <c r="C4" s="18" t="s">
        <v>39</v>
      </c>
      <c r="D4" s="18" t="s">
        <v>40</v>
      </c>
      <c r="E4" s="18" t="s">
        <v>41</v>
      </c>
      <c r="F4" s="18" t="s">
        <v>42</v>
      </c>
      <c r="G4" s="18" t="s">
        <v>43</v>
      </c>
      <c r="H4" s="18" t="s">
        <v>44</v>
      </c>
      <c r="I4" s="18" t="s">
        <v>45</v>
      </c>
      <c r="J4" s="18" t="s">
        <v>46</v>
      </c>
      <c r="K4" s="18" t="s">
        <v>47</v>
      </c>
      <c r="L4" s="18" t="s">
        <v>48</v>
      </c>
      <c r="M4" s="18" t="s">
        <v>49</v>
      </c>
      <c r="N4" s="18" t="s">
        <v>50</v>
      </c>
    </row>
    <row r="5" customFormat="false" ht="15" hidden="false" customHeight="false" outlineLevel="0" collapsed="false">
      <c r="A5" s="19" t="s">
        <v>51</v>
      </c>
      <c r="B5" s="10" t="n">
        <v>55</v>
      </c>
      <c r="C5" s="10" t="n">
        <v>70</v>
      </c>
      <c r="D5" s="10" t="n">
        <v>85</v>
      </c>
      <c r="E5" s="10" t="n">
        <v>90</v>
      </c>
      <c r="F5" s="10" t="n">
        <v>95</v>
      </c>
      <c r="G5" s="10" t="n">
        <v>95</v>
      </c>
      <c r="H5" s="10" t="n">
        <v>95</v>
      </c>
      <c r="I5" s="10" t="n">
        <v>95</v>
      </c>
      <c r="J5" s="10" t="n">
        <v>95</v>
      </c>
      <c r="K5" s="10" t="n">
        <v>100</v>
      </c>
      <c r="L5" s="10" t="n">
        <v>100</v>
      </c>
      <c r="M5" s="10" t="n">
        <v>105</v>
      </c>
      <c r="N5" s="20" t="n">
        <f aca="false">ROUND(AVERAGE(B5:M5),0)</f>
        <v>90</v>
      </c>
    </row>
    <row r="6" customFormat="false" ht="15" hidden="false" customHeight="false" outlineLevel="0" collapsed="false">
      <c r="A6" s="19" t="s">
        <v>52</v>
      </c>
      <c r="B6" s="21" t="n">
        <f aca="false">B5*Vstupy!$B$16*Vstupy!$B$17</f>
        <v>8866</v>
      </c>
      <c r="C6" s="21" t="n">
        <f aca="false">C5*Vstupy!$B$16*Vstupy!$B$17</f>
        <v>11284</v>
      </c>
      <c r="D6" s="21" t="n">
        <f aca="false">D5*Vstupy!$B$16*Vstupy!$B$17</f>
        <v>13702</v>
      </c>
      <c r="E6" s="21" t="n">
        <f aca="false">E5*Vstupy!$B$16*Vstupy!$B$17</f>
        <v>14508</v>
      </c>
      <c r="F6" s="21" t="n">
        <f aca="false">F5*Vstupy!$B$16*Vstupy!$B$17</f>
        <v>15314</v>
      </c>
      <c r="G6" s="21" t="n">
        <f aca="false">G5*Vstupy!$B$16*Vstupy!$B$17</f>
        <v>15314</v>
      </c>
      <c r="H6" s="21" t="n">
        <f aca="false">H5*Vstupy!$B$16*Vstupy!$B$17</f>
        <v>15314</v>
      </c>
      <c r="I6" s="21" t="n">
        <f aca="false">I5*Vstupy!$B$16*Vstupy!$B$17</f>
        <v>15314</v>
      </c>
      <c r="J6" s="21" t="n">
        <f aca="false">J5*Vstupy!$B$16*Vstupy!$B$17</f>
        <v>15314</v>
      </c>
      <c r="K6" s="21" t="n">
        <f aca="false">K5*Vstupy!$B$16*Vstupy!$B$17</f>
        <v>16120</v>
      </c>
      <c r="L6" s="21" t="n">
        <f aca="false">L5*Vstupy!$B$16*Vstupy!$B$17</f>
        <v>16120</v>
      </c>
      <c r="M6" s="21" t="n">
        <f aca="false">M5*Vstupy!$B$16*Vstupy!$B$17</f>
        <v>16926</v>
      </c>
      <c r="N6" s="22" t="n">
        <f aca="false">SUM(B6:M6)</f>
        <v>174096</v>
      </c>
    </row>
    <row r="7" customFormat="false" ht="15" hidden="false" customHeight="false" outlineLevel="0" collapsed="false">
      <c r="A7" s="19" t="s">
        <v>53</v>
      </c>
      <c r="B7" s="21" t="n">
        <f aca="false">B6*Vstupy!$B$18</f>
        <v>2837.12</v>
      </c>
      <c r="C7" s="21" t="n">
        <f aca="false">C6*Vstupy!$B$18</f>
        <v>3610.88</v>
      </c>
      <c r="D7" s="21" t="n">
        <f aca="false">D6*Vstupy!$B$18</f>
        <v>4384.64</v>
      </c>
      <c r="E7" s="21" t="n">
        <f aca="false">E6*Vstupy!$B$18</f>
        <v>4642.56</v>
      </c>
      <c r="F7" s="21" t="n">
        <f aca="false">F6*Vstupy!$B$18</f>
        <v>4900.48</v>
      </c>
      <c r="G7" s="21" t="n">
        <f aca="false">G6*Vstupy!$B$18</f>
        <v>4900.48</v>
      </c>
      <c r="H7" s="21" t="n">
        <f aca="false">H6*Vstupy!$B$18</f>
        <v>4900.48</v>
      </c>
      <c r="I7" s="21" t="n">
        <f aca="false">I6*Vstupy!$B$18</f>
        <v>4900.48</v>
      </c>
      <c r="J7" s="21" t="n">
        <f aca="false">J6*Vstupy!$B$18</f>
        <v>4900.48</v>
      </c>
      <c r="K7" s="21" t="n">
        <f aca="false">K6*Vstupy!$B$18</f>
        <v>5158.4</v>
      </c>
      <c r="L7" s="21" t="n">
        <f aca="false">L6*Vstupy!$B$18</f>
        <v>5158.4</v>
      </c>
      <c r="M7" s="21" t="n">
        <f aca="false">M6*Vstupy!$B$18</f>
        <v>5416.32</v>
      </c>
      <c r="N7" s="22" t="n">
        <f aca="false">SUM(B7:M7)</f>
        <v>55710.72</v>
      </c>
    </row>
    <row r="8" customFormat="false" ht="15" hidden="false" customHeight="false" outlineLevel="0" collapsed="false">
      <c r="A8" s="19" t="s">
        <v>54</v>
      </c>
      <c r="B8" s="21" t="n">
        <f aca="false">Vstupy!$B$30</f>
        <v>9650</v>
      </c>
      <c r="C8" s="21" t="n">
        <f aca="false">Vstupy!$B$30</f>
        <v>9650</v>
      </c>
      <c r="D8" s="21" t="n">
        <f aca="false">Vstupy!$B$30</f>
        <v>9650</v>
      </c>
      <c r="E8" s="21" t="n">
        <f aca="false">Vstupy!$B$30</f>
        <v>9650</v>
      </c>
      <c r="F8" s="21" t="n">
        <f aca="false">Vstupy!$B$30</f>
        <v>9650</v>
      </c>
      <c r="G8" s="21" t="n">
        <f aca="false">Vstupy!$B$30</f>
        <v>9650</v>
      </c>
      <c r="H8" s="21" t="n">
        <f aca="false">Vstupy!$B$30</f>
        <v>9650</v>
      </c>
      <c r="I8" s="21" t="n">
        <f aca="false">Vstupy!$B$30</f>
        <v>9650</v>
      </c>
      <c r="J8" s="21" t="n">
        <f aca="false">Vstupy!$B$30</f>
        <v>9650</v>
      </c>
      <c r="K8" s="21" t="n">
        <f aca="false">Vstupy!$B$30</f>
        <v>9650</v>
      </c>
      <c r="L8" s="21" t="n">
        <f aca="false">Vstupy!$B$30</f>
        <v>9650</v>
      </c>
      <c r="M8" s="21" t="n">
        <f aca="false">Vstupy!$B$30</f>
        <v>9650</v>
      </c>
      <c r="N8" s="22" t="n">
        <f aca="false">SUM(B8:M8)</f>
        <v>115800</v>
      </c>
    </row>
    <row r="9" customFormat="false" ht="15" hidden="false" customHeight="false" outlineLevel="0" collapsed="false">
      <c r="A9" s="23" t="s">
        <v>55</v>
      </c>
      <c r="B9" s="13" t="n">
        <f aca="false">B6-B7-B8</f>
        <v>-3621.12</v>
      </c>
      <c r="C9" s="13" t="n">
        <f aca="false">C6-C7-C8</f>
        <v>-1976.88</v>
      </c>
      <c r="D9" s="13" t="n">
        <f aca="false">D6-D7-D8</f>
        <v>-332.639999999999</v>
      </c>
      <c r="E9" s="13" t="n">
        <f aca="false">E6-E7-E8</f>
        <v>215.439999999999</v>
      </c>
      <c r="F9" s="13" t="n">
        <f aca="false">F6-F7-F8</f>
        <v>763.52</v>
      </c>
      <c r="G9" s="13" t="n">
        <f aca="false">G6-G7-G8</f>
        <v>763.52</v>
      </c>
      <c r="H9" s="13" t="n">
        <f aca="false">H6-H7-H8</f>
        <v>763.52</v>
      </c>
      <c r="I9" s="13" t="n">
        <f aca="false">I6-I7-I8</f>
        <v>763.52</v>
      </c>
      <c r="J9" s="13" t="n">
        <f aca="false">J6-J7-J8</f>
        <v>763.52</v>
      </c>
      <c r="K9" s="13" t="n">
        <f aca="false">K6-K7-K8</f>
        <v>1311.6</v>
      </c>
      <c r="L9" s="13" t="n">
        <f aca="false">L6-L7-L8</f>
        <v>1311.6</v>
      </c>
      <c r="M9" s="13" t="n">
        <f aca="false">M6-M7-M8</f>
        <v>1859.68</v>
      </c>
      <c r="N9" s="22" t="n">
        <f aca="false">SUM(B9:M9)</f>
        <v>2585.28</v>
      </c>
    </row>
    <row r="10" customFormat="false" ht="15" hidden="false" customHeight="false" outlineLevel="0" collapsed="false">
      <c r="A10" s="23" t="s">
        <v>56</v>
      </c>
      <c r="B10" s="13" t="n">
        <f aca="false">Vstupy!$B$29+B9</f>
        <v>2378.88</v>
      </c>
      <c r="C10" s="13" t="n">
        <f aca="false">B10+C9</f>
        <v>402</v>
      </c>
      <c r="D10" s="13" t="n">
        <f aca="false">C10+D9</f>
        <v>69.3600000000006</v>
      </c>
      <c r="E10" s="13" t="n">
        <f aca="false">D10+E9</f>
        <v>284.799999999999</v>
      </c>
      <c r="F10" s="13" t="n">
        <f aca="false">E10+F9</f>
        <v>1048.32</v>
      </c>
      <c r="G10" s="13" t="n">
        <f aca="false">F10+G9</f>
        <v>1811.84</v>
      </c>
      <c r="H10" s="13" t="n">
        <f aca="false">G10+H9</f>
        <v>2575.36</v>
      </c>
      <c r="I10" s="13" t="n">
        <f aca="false">H10+I9</f>
        <v>3338.88</v>
      </c>
      <c r="J10" s="13" t="n">
        <f aca="false">I10+J9</f>
        <v>4102.4</v>
      </c>
      <c r="K10" s="13" t="n">
        <f aca="false">J10+K9</f>
        <v>5414</v>
      </c>
      <c r="L10" s="13" t="n">
        <f aca="false">K10+L9</f>
        <v>6725.6</v>
      </c>
      <c r="M10" s="13" t="n">
        <f aca="false">L10+M9</f>
        <v>8585.28</v>
      </c>
    </row>
    <row r="12" customFormat="false" ht="15" hidden="false" customHeight="true" outlineLevel="0" collapsed="false">
      <c r="A12" s="24" t="s">
        <v>57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</sheetData>
  <mergeCells count="3">
    <mergeCell ref="D1:N1"/>
    <mergeCell ref="D2:N2"/>
    <mergeCell ref="A12:N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2026-11-05T10:37:57Z</dcterms:created>
  <dc:creator>FLOWii</dc:creator>
  <dc:description/>
  <dc:language>en-US</dc:language>
  <cp:lastModifiedBy/>
  <dcterms:modified xsi:type="dcterms:W3CDTF">2026-11-05T11:39:53Z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